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7\Oefeningen\"/>
    </mc:Choice>
  </mc:AlternateContent>
  <bookViews>
    <workbookView xWindow="0" yWindow="0" windowWidth="15192" windowHeight="8376"/>
  </bookViews>
  <sheets>
    <sheet name="Team 9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 s="1"/>
  <c r="C62" i="1" l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G62" i="1" l="1"/>
  <c r="G61" i="1"/>
  <c r="G60" i="1"/>
  <c r="G59" i="1"/>
  <c r="G58" i="1"/>
  <c r="G57" i="1"/>
  <c r="G56" i="1"/>
  <c r="G55" i="1"/>
  <c r="G54" i="1"/>
  <c r="B2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<sst xmlns="http://schemas.openxmlformats.org/spreadsheetml/2006/main" count="185" uniqueCount="110">
  <si>
    <t>FB_P-2029</t>
  </si>
  <si>
    <t>South America</t>
  </si>
  <si>
    <t>BOLI</t>
  </si>
  <si>
    <t>FB_P-1057</t>
  </si>
  <si>
    <t>Europe</t>
  </si>
  <si>
    <t>UK</t>
  </si>
  <si>
    <t>FB_P-1082</t>
  </si>
  <si>
    <t>Canada</t>
  </si>
  <si>
    <t>AL</t>
  </si>
  <si>
    <t>FB_P-1111</t>
  </si>
  <si>
    <t>Asia</t>
  </si>
  <si>
    <t>CAMB</t>
  </si>
  <si>
    <t>FB_P-1112</t>
  </si>
  <si>
    <t>INDI</t>
  </si>
  <si>
    <t>FB_P-1217</t>
  </si>
  <si>
    <t>MA</t>
  </si>
  <si>
    <t>FB_P-1238</t>
  </si>
  <si>
    <t>FB_P-1262</t>
  </si>
  <si>
    <t>MYAN</t>
  </si>
  <si>
    <t>FB_P-1271</t>
  </si>
  <si>
    <t>United States</t>
  </si>
  <si>
    <t>CO</t>
  </si>
  <si>
    <t>FB_P-1296</t>
  </si>
  <si>
    <t>ITA</t>
  </si>
  <si>
    <t>FB_P-1368</t>
  </si>
  <si>
    <t>GER</t>
  </si>
  <si>
    <t>FB_P-1418</t>
  </si>
  <si>
    <t>TX</t>
  </si>
  <si>
    <t>FB_P-1437</t>
  </si>
  <si>
    <t>GRE</t>
  </si>
  <si>
    <t>FB_P-1438</t>
  </si>
  <si>
    <t>FB_P-1439</t>
  </si>
  <si>
    <t>POR</t>
  </si>
  <si>
    <t>FB_P-1469</t>
  </si>
  <si>
    <t>INDO</t>
  </si>
  <si>
    <t>FB_P-1407</t>
  </si>
  <si>
    <t>JAPA</t>
  </si>
  <si>
    <t>FB_P-1642</t>
  </si>
  <si>
    <t>THAI</t>
  </si>
  <si>
    <t>FB_P-1727</t>
  </si>
  <si>
    <t>SPA</t>
  </si>
  <si>
    <t>FB_P-1854</t>
  </si>
  <si>
    <t>FB_P-1901</t>
  </si>
  <si>
    <t>FB_P-1965</t>
  </si>
  <si>
    <t>FB_P-1966</t>
  </si>
  <si>
    <t>IRE</t>
  </si>
  <si>
    <t>FB_P-2011</t>
  </si>
  <si>
    <t>SA</t>
  </si>
  <si>
    <t>FB_P-2030</t>
  </si>
  <si>
    <t>PERU</t>
  </si>
  <si>
    <t>FB_P-2070</t>
  </si>
  <si>
    <t>FB_P-2071</t>
  </si>
  <si>
    <t>CHIN</t>
  </si>
  <si>
    <t>FB_P-2072</t>
  </si>
  <si>
    <t>FB_P-1193</t>
  </si>
  <si>
    <t>AUS</t>
  </si>
  <si>
    <t>FB_P-1194</t>
  </si>
  <si>
    <t>POL</t>
  </si>
  <si>
    <t>FB_P-1195</t>
  </si>
  <si>
    <t>FB_P-1266</t>
  </si>
  <si>
    <t>FB_P-1334</t>
  </si>
  <si>
    <t>FB_P-1390</t>
  </si>
  <si>
    <t>FB_P-1442</t>
  </si>
  <si>
    <t>FRA</t>
  </si>
  <si>
    <t>FB_P-1522</t>
  </si>
  <si>
    <t>FB_P-1623</t>
  </si>
  <si>
    <t>FB_P-1684</t>
  </si>
  <si>
    <t>AK</t>
  </si>
  <si>
    <t>FB_P-1685</t>
  </si>
  <si>
    <t>KS</t>
  </si>
  <si>
    <t>FB_P-1732</t>
  </si>
  <si>
    <t>FB_P-1733</t>
  </si>
  <si>
    <t>FB_P-1734</t>
  </si>
  <si>
    <t>FB_P-1783</t>
  </si>
  <si>
    <t>FB_P-1857</t>
  </si>
  <si>
    <t>VIET</t>
  </si>
  <si>
    <t>FB_P-1906</t>
  </si>
  <si>
    <t>MT</t>
  </si>
  <si>
    <t>FB_P-1907</t>
  </si>
  <si>
    <t>FB_P-1116</t>
  </si>
  <si>
    <t>MONG</t>
  </si>
  <si>
    <t>FB_P-1196</t>
  </si>
  <si>
    <t>DEN</t>
  </si>
  <si>
    <t>FB_P-1221</t>
  </si>
  <si>
    <t>ON</t>
  </si>
  <si>
    <t>FB_P-1273</t>
  </si>
  <si>
    <t>NY</t>
  </si>
  <si>
    <t>Product</t>
  </si>
  <si>
    <t>Datum</t>
  </si>
  <si>
    <t>Team</t>
  </si>
  <si>
    <t>Gebied</t>
  </si>
  <si>
    <t>Staat / Land</t>
  </si>
  <si>
    <t>Verkoop</t>
  </si>
  <si>
    <t>Aantallen</t>
  </si>
  <si>
    <t>Stuksprijs</t>
  </si>
  <si>
    <t>FB_P-1912</t>
  </si>
  <si>
    <t>NV</t>
  </si>
  <si>
    <t>FB_P-1913</t>
  </si>
  <si>
    <t>UT</t>
  </si>
  <si>
    <t>FB_P-1978</t>
  </si>
  <si>
    <t>URUG</t>
  </si>
  <si>
    <t>FB_P-1979</t>
  </si>
  <si>
    <t>FB_P-1980</t>
  </si>
  <si>
    <t>ECUA</t>
  </si>
  <si>
    <t>FB_P-2016</t>
  </si>
  <si>
    <t>BC</t>
  </si>
  <si>
    <t>FB_P-2036</t>
  </si>
  <si>
    <t>FB_P-2037</t>
  </si>
  <si>
    <t>FB_P-2038</t>
  </si>
  <si>
    <t>CHIL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</si>
</sst>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8">
    <xf numFmtId="0" fontId="0" fillId="0" borderId="0" xfId="0"/>
    <xf numFmtId="14" fontId="0" fillId="0" borderId="0" xfId="0" applyNumberFormat="1"/>
    <xf numFmtId="43" fontId="0" fillId="0" borderId="0" xfId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left"/>
    </xf>
    <xf numFmtId="0" fontId="4" fillId="0" borderId="0" xfId="2" applyFont="1"/>
    <xf numFmtId="16" fontId="0" fillId="0" borderId="0" xfId="0" applyNumberFormat="1"/>
  </cellXfs>
  <cellStyles count="4">
    <cellStyle name="Komma" xfId="1" builtinId="3"/>
    <cellStyle name="Kop 3" xfId="3" builtinId="18"/>
    <cellStyle name="Standaard" xfId="0" builtinId="0"/>
    <cellStyle name="Titel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99060</xdr:colOff>
      <xdr:row>0</xdr:row>
      <xdr:rowOff>0</xdr:rowOff>
    </xdr:from>
    <xdr:to>
      <xdr:col>4</xdr:col>
      <xdr:colOff>68580</xdr:colOff>
      <xdr:row>0</xdr:row>
      <xdr:rowOff>726472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620" y="0"/>
          <a:ext cx="2004060" cy="726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6"/>
  <sheetViews>
    <sheetView tabSelected="1" topLeftCell="B1" workbookViewId="0">
      <selection activeCell="C64" sqref="C64"/>
    </sheetView>
  </sheetViews>
  <sheetFormatPr defaultRowHeight="13.8" x14ac:dyDescent="0.25"/>
  <cols>
    <col min="1" max="1" width="8.796875" hidden="1" customWidth="1"/>
    <col min="3" max="3" width="9.09765625" bestFit="1" customWidth="1"/>
    <col min="6" max="6" width="11.09765625" bestFit="1" customWidth="1"/>
    <col min="7" max="7" width="9.8984375" bestFit="1" customWidth="1"/>
  </cols>
  <sheetData>
    <row r="1" spans="1:9" ht="58.8" customHeight="1" x14ac:dyDescent="0.25"/>
    <row r="2" spans="1:9" ht="24" x14ac:dyDescent="0.5">
      <c r="A2" s="6"/>
      <c r="B2" s="6" t="str">
        <f ca="1">"Team 9 Verkoop Q1 "&amp; YEAR(NOW())</f>
        <v>Team 9 Verkoop Q1 2016</v>
      </c>
    </row>
    <row r="3" spans="1:9" ht="14.4" thickBot="1" x14ac:dyDescent="0.3">
      <c r="A3" s="3"/>
      <c r="B3" s="3" t="s">
        <v>87</v>
      </c>
      <c r="C3" s="4" t="s">
        <v>88</v>
      </c>
      <c r="D3" s="3" t="s">
        <v>89</v>
      </c>
      <c r="E3" s="3" t="s">
        <v>90</v>
      </c>
      <c r="F3" s="3" t="s">
        <v>91</v>
      </c>
      <c r="G3" s="5" t="s">
        <v>92</v>
      </c>
      <c r="H3" s="4" t="s">
        <v>93</v>
      </c>
      <c r="I3" s="4" t="s">
        <v>94</v>
      </c>
    </row>
    <row r="4" spans="1:9" x14ac:dyDescent="0.25">
      <c r="B4" t="s">
        <v>0</v>
      </c>
      <c r="C4" s="1">
        <f ca="1">DATE(YEAR(NOW()),1,2)</f>
        <v>42371</v>
      </c>
      <c r="D4">
        <v>9</v>
      </c>
      <c r="E4" t="s">
        <v>1</v>
      </c>
      <c r="F4" t="s">
        <v>2</v>
      </c>
      <c r="G4" s="2">
        <f t="shared" ref="G4:G62" si="0">H4*I4</f>
        <v>3237.84</v>
      </c>
      <c r="H4">
        <v>108</v>
      </c>
      <c r="I4" s="2">
        <v>29.98</v>
      </c>
    </row>
    <row r="5" spans="1:9" x14ac:dyDescent="0.25">
      <c r="B5" t="s">
        <v>3</v>
      </c>
      <c r="C5" s="1">
        <f ca="1">$C$4+5</f>
        <v>42376</v>
      </c>
      <c r="D5">
        <v>9</v>
      </c>
      <c r="E5" t="s">
        <v>4</v>
      </c>
      <c r="F5" t="s">
        <v>5</v>
      </c>
      <c r="G5" s="2">
        <f t="shared" si="0"/>
        <v>6864.48</v>
      </c>
      <c r="H5">
        <v>63</v>
      </c>
      <c r="I5" s="2">
        <v>108.96</v>
      </c>
    </row>
    <row r="6" spans="1:9" x14ac:dyDescent="0.25">
      <c r="B6" t="s">
        <v>6</v>
      </c>
      <c r="C6" s="1">
        <f ca="1">$C$4+6</f>
        <v>42377</v>
      </c>
      <c r="D6">
        <v>9</v>
      </c>
      <c r="E6" t="s">
        <v>7</v>
      </c>
      <c r="F6" t="s">
        <v>8</v>
      </c>
      <c r="G6" s="2">
        <f t="shared" si="0"/>
        <v>3867.4999999999995</v>
      </c>
      <c r="H6">
        <v>50</v>
      </c>
      <c r="I6" s="2">
        <v>77.349999999999994</v>
      </c>
    </row>
    <row r="7" spans="1:9" x14ac:dyDescent="0.25">
      <c r="B7" t="s">
        <v>9</v>
      </c>
      <c r="C7" s="1">
        <f ca="1">$C$4+7</f>
        <v>42378</v>
      </c>
      <c r="D7">
        <v>9</v>
      </c>
      <c r="E7" t="s">
        <v>10</v>
      </c>
      <c r="F7" t="s">
        <v>11</v>
      </c>
      <c r="G7" s="2">
        <f t="shared" si="0"/>
        <v>23451.9</v>
      </c>
      <c r="H7">
        <v>30</v>
      </c>
      <c r="I7" s="2">
        <v>781.73</v>
      </c>
    </row>
    <row r="8" spans="1:9" x14ac:dyDescent="0.25">
      <c r="B8" t="s">
        <v>12</v>
      </c>
      <c r="C8" s="1">
        <f ca="1">$C$4+8</f>
        <v>42379</v>
      </c>
      <c r="D8">
        <v>9</v>
      </c>
      <c r="E8" t="s">
        <v>10</v>
      </c>
      <c r="F8" t="s">
        <v>13</v>
      </c>
      <c r="G8" s="2">
        <f t="shared" si="0"/>
        <v>2098.6</v>
      </c>
      <c r="H8">
        <v>70</v>
      </c>
      <c r="I8" s="2">
        <v>29.98</v>
      </c>
    </row>
    <row r="9" spans="1:9" x14ac:dyDescent="0.25">
      <c r="B9" t="s">
        <v>14</v>
      </c>
      <c r="C9" s="1">
        <f ca="1">$C$4+9</f>
        <v>42380</v>
      </c>
      <c r="D9">
        <v>9</v>
      </c>
      <c r="E9" t="s">
        <v>7</v>
      </c>
      <c r="F9" t="s">
        <v>15</v>
      </c>
      <c r="G9" s="2">
        <f t="shared" si="0"/>
        <v>1037.3</v>
      </c>
      <c r="H9">
        <v>110</v>
      </c>
      <c r="I9" s="2">
        <v>9.43</v>
      </c>
    </row>
    <row r="10" spans="1:9" x14ac:dyDescent="0.25">
      <c r="B10" t="s">
        <v>16</v>
      </c>
      <c r="C10" s="1">
        <f ca="1">$C$4+10</f>
        <v>42381</v>
      </c>
      <c r="D10">
        <v>9</v>
      </c>
      <c r="E10" t="s">
        <v>1</v>
      </c>
      <c r="F10" t="s">
        <v>2</v>
      </c>
      <c r="G10" s="2">
        <f t="shared" si="0"/>
        <v>6913.2800000000007</v>
      </c>
      <c r="H10">
        <v>22</v>
      </c>
      <c r="I10" s="2">
        <v>314.24</v>
      </c>
    </row>
    <row r="11" spans="1:9" x14ac:dyDescent="0.25">
      <c r="B11" t="s">
        <v>17</v>
      </c>
      <c r="C11" s="1">
        <f ca="1">$C$4+11</f>
        <v>42382</v>
      </c>
      <c r="D11">
        <v>9</v>
      </c>
      <c r="E11" t="s">
        <v>10</v>
      </c>
      <c r="F11" t="s">
        <v>18</v>
      </c>
      <c r="G11" s="2">
        <f t="shared" si="0"/>
        <v>6157.5</v>
      </c>
      <c r="H11">
        <v>50</v>
      </c>
      <c r="I11" s="2">
        <v>123.15</v>
      </c>
    </row>
    <row r="12" spans="1:9" x14ac:dyDescent="0.25">
      <c r="B12" t="s">
        <v>19</v>
      </c>
      <c r="C12" s="1">
        <f ca="1">$C$4+12</f>
        <v>42383</v>
      </c>
      <c r="D12">
        <v>9</v>
      </c>
      <c r="E12" t="s">
        <v>20</v>
      </c>
      <c r="F12" t="s">
        <v>21</v>
      </c>
      <c r="G12" s="2">
        <f t="shared" si="0"/>
        <v>179.88</v>
      </c>
      <c r="H12">
        <v>6</v>
      </c>
      <c r="I12" s="2">
        <v>29.98</v>
      </c>
    </row>
    <row r="13" spans="1:9" x14ac:dyDescent="0.25">
      <c r="B13" t="s">
        <v>22</v>
      </c>
      <c r="C13" s="1">
        <f ca="1">$C$4+13</f>
        <v>42384</v>
      </c>
      <c r="D13">
        <v>9</v>
      </c>
      <c r="E13" t="s">
        <v>4</v>
      </c>
      <c r="F13" t="s">
        <v>23</v>
      </c>
      <c r="G13" s="2">
        <f t="shared" si="0"/>
        <v>1020.96</v>
      </c>
      <c r="H13">
        <v>72</v>
      </c>
      <c r="I13" s="2">
        <v>14.18</v>
      </c>
    </row>
    <row r="14" spans="1:9" x14ac:dyDescent="0.25">
      <c r="B14" t="s">
        <v>24</v>
      </c>
      <c r="C14" s="1">
        <f ca="1">$C$4+14</f>
        <v>42385</v>
      </c>
      <c r="D14">
        <v>9</v>
      </c>
      <c r="E14" t="s">
        <v>4</v>
      </c>
      <c r="F14" t="s">
        <v>25</v>
      </c>
      <c r="G14" s="2">
        <f t="shared" si="0"/>
        <v>1405.3</v>
      </c>
      <c r="H14">
        <v>10</v>
      </c>
      <c r="I14" s="2">
        <v>140.53</v>
      </c>
    </row>
    <row r="15" spans="1:9" x14ac:dyDescent="0.25">
      <c r="B15" t="s">
        <v>26</v>
      </c>
      <c r="C15" s="1">
        <f ca="1">$C$4+15</f>
        <v>42386</v>
      </c>
      <c r="D15">
        <v>9</v>
      </c>
      <c r="E15" t="s">
        <v>20</v>
      </c>
      <c r="F15" t="s">
        <v>27</v>
      </c>
      <c r="G15" s="2">
        <f t="shared" si="0"/>
        <v>299.8</v>
      </c>
      <c r="H15">
        <v>10</v>
      </c>
      <c r="I15" s="2">
        <v>29.98</v>
      </c>
    </row>
    <row r="16" spans="1:9" x14ac:dyDescent="0.25">
      <c r="B16" t="s">
        <v>28</v>
      </c>
      <c r="C16" s="1">
        <f ca="1">$C$4+16</f>
        <v>42387</v>
      </c>
      <c r="D16">
        <v>9</v>
      </c>
      <c r="E16" t="s">
        <v>4</v>
      </c>
      <c r="F16" t="s">
        <v>29</v>
      </c>
      <c r="G16" s="2">
        <f t="shared" si="0"/>
        <v>117.5</v>
      </c>
      <c r="H16">
        <v>25</v>
      </c>
      <c r="I16" s="2">
        <v>4.7</v>
      </c>
    </row>
    <row r="17" spans="2:9" x14ac:dyDescent="0.25">
      <c r="B17" t="s">
        <v>30</v>
      </c>
      <c r="C17" s="1">
        <f ca="1">$C$4+17</f>
        <v>42388</v>
      </c>
      <c r="D17">
        <v>9</v>
      </c>
      <c r="E17" t="s">
        <v>4</v>
      </c>
      <c r="F17" t="s">
        <v>5</v>
      </c>
      <c r="G17" s="2">
        <f t="shared" si="0"/>
        <v>42497.1</v>
      </c>
      <c r="H17">
        <v>90</v>
      </c>
      <c r="I17" s="2">
        <v>472.19</v>
      </c>
    </row>
    <row r="18" spans="2:9" x14ac:dyDescent="0.25">
      <c r="B18" t="s">
        <v>31</v>
      </c>
      <c r="C18" s="1">
        <f ca="1">$C$4+18</f>
        <v>42389</v>
      </c>
      <c r="D18">
        <v>9</v>
      </c>
      <c r="E18" t="s">
        <v>4</v>
      </c>
      <c r="F18" t="s">
        <v>32</v>
      </c>
      <c r="G18" s="2">
        <f t="shared" si="0"/>
        <v>26396.16</v>
      </c>
      <c r="H18">
        <v>84</v>
      </c>
      <c r="I18" s="2">
        <v>314.24</v>
      </c>
    </row>
    <row r="19" spans="2:9" x14ac:dyDescent="0.25">
      <c r="B19" t="s">
        <v>33</v>
      </c>
      <c r="C19" s="1">
        <f ca="1">$C$4+19</f>
        <v>42390</v>
      </c>
      <c r="D19">
        <v>9</v>
      </c>
      <c r="E19" t="s">
        <v>10</v>
      </c>
      <c r="F19" t="s">
        <v>34</v>
      </c>
      <c r="G19" s="2">
        <f t="shared" si="0"/>
        <v>470</v>
      </c>
      <c r="H19">
        <v>100</v>
      </c>
      <c r="I19" s="2">
        <v>4.7</v>
      </c>
    </row>
    <row r="20" spans="2:9" x14ac:dyDescent="0.25">
      <c r="B20" t="s">
        <v>35</v>
      </c>
      <c r="C20" s="1">
        <f ca="1">$C$4+20</f>
        <v>42391</v>
      </c>
      <c r="D20">
        <v>9</v>
      </c>
      <c r="E20" t="s">
        <v>10</v>
      </c>
      <c r="F20" t="s">
        <v>36</v>
      </c>
      <c r="G20" s="2">
        <f t="shared" si="0"/>
        <v>5059.08</v>
      </c>
      <c r="H20">
        <v>36</v>
      </c>
      <c r="I20" s="2">
        <v>140.53</v>
      </c>
    </row>
    <row r="21" spans="2:9" x14ac:dyDescent="0.25">
      <c r="B21" t="s">
        <v>37</v>
      </c>
      <c r="C21" s="1">
        <f ca="1">$C$4+21</f>
        <v>42392</v>
      </c>
      <c r="D21">
        <v>9</v>
      </c>
      <c r="E21" t="s">
        <v>10</v>
      </c>
      <c r="F21" t="s">
        <v>38</v>
      </c>
      <c r="G21" s="2">
        <f t="shared" si="0"/>
        <v>6877.64</v>
      </c>
      <c r="H21">
        <v>44</v>
      </c>
      <c r="I21" s="2">
        <v>156.31</v>
      </c>
    </row>
    <row r="22" spans="2:9" x14ac:dyDescent="0.25">
      <c r="B22" t="s">
        <v>39</v>
      </c>
      <c r="C22" s="1">
        <f ca="1">$C$4+22</f>
        <v>42393</v>
      </c>
      <c r="D22">
        <v>9</v>
      </c>
      <c r="E22" t="s">
        <v>4</v>
      </c>
      <c r="F22" t="s">
        <v>40</v>
      </c>
      <c r="G22" s="2">
        <f t="shared" si="0"/>
        <v>1695.96</v>
      </c>
      <c r="H22">
        <v>6</v>
      </c>
      <c r="I22" s="2">
        <v>282.66000000000003</v>
      </c>
    </row>
    <row r="23" spans="2:9" x14ac:dyDescent="0.25">
      <c r="B23" t="s">
        <v>41</v>
      </c>
      <c r="C23" s="1">
        <f ca="1">$C$4+23</f>
        <v>42394</v>
      </c>
      <c r="D23">
        <v>9</v>
      </c>
      <c r="E23" t="s">
        <v>10</v>
      </c>
      <c r="F23" t="s">
        <v>34</v>
      </c>
      <c r="G23" s="2">
        <f t="shared" si="0"/>
        <v>1847.1</v>
      </c>
      <c r="H23">
        <v>30</v>
      </c>
      <c r="I23" s="2">
        <v>61.57</v>
      </c>
    </row>
    <row r="24" spans="2:9" x14ac:dyDescent="0.25">
      <c r="B24" t="s">
        <v>42</v>
      </c>
      <c r="C24" s="1">
        <f ca="1">$C$4+24</f>
        <v>42395</v>
      </c>
      <c r="D24">
        <v>9</v>
      </c>
      <c r="E24" t="s">
        <v>20</v>
      </c>
      <c r="F24" t="s">
        <v>27</v>
      </c>
      <c r="G24" s="2">
        <f t="shared" si="0"/>
        <v>3118.5</v>
      </c>
      <c r="H24">
        <v>25</v>
      </c>
      <c r="I24" s="2">
        <v>124.74</v>
      </c>
    </row>
    <row r="25" spans="2:9" x14ac:dyDescent="0.25">
      <c r="B25" t="s">
        <v>43</v>
      </c>
      <c r="C25" s="1">
        <f ca="1">$C$4+25</f>
        <v>42396</v>
      </c>
      <c r="D25">
        <v>9</v>
      </c>
      <c r="E25" t="s">
        <v>4</v>
      </c>
      <c r="F25" t="s">
        <v>25</v>
      </c>
      <c r="G25" s="2">
        <f t="shared" si="0"/>
        <v>2517.9</v>
      </c>
      <c r="H25">
        <v>55</v>
      </c>
      <c r="I25" s="2">
        <v>45.78</v>
      </c>
    </row>
    <row r="26" spans="2:9" x14ac:dyDescent="0.25">
      <c r="B26" t="s">
        <v>44</v>
      </c>
      <c r="C26" s="1">
        <f ca="1">$C$4+27</f>
        <v>42398</v>
      </c>
      <c r="D26">
        <v>9</v>
      </c>
      <c r="E26" t="s">
        <v>4</v>
      </c>
      <c r="F26" t="s">
        <v>45</v>
      </c>
      <c r="G26" s="2">
        <f t="shared" si="0"/>
        <v>3118.5</v>
      </c>
      <c r="H26">
        <v>25</v>
      </c>
      <c r="I26" s="2">
        <v>124.74</v>
      </c>
    </row>
    <row r="27" spans="2:9" x14ac:dyDescent="0.25">
      <c r="B27" t="s">
        <v>46</v>
      </c>
      <c r="C27" s="1">
        <f ca="1">$C$4+28</f>
        <v>42399</v>
      </c>
      <c r="D27">
        <v>9</v>
      </c>
      <c r="E27" t="s">
        <v>7</v>
      </c>
      <c r="F27" t="s">
        <v>47</v>
      </c>
      <c r="G27" s="2">
        <f t="shared" si="0"/>
        <v>3897.4</v>
      </c>
      <c r="H27">
        <v>130</v>
      </c>
      <c r="I27" s="2">
        <v>29.98</v>
      </c>
    </row>
    <row r="28" spans="2:9" x14ac:dyDescent="0.25">
      <c r="B28" t="s">
        <v>48</v>
      </c>
      <c r="C28" s="1">
        <f ca="1">$C$4+29</f>
        <v>42400</v>
      </c>
      <c r="D28">
        <v>9</v>
      </c>
      <c r="E28" t="s">
        <v>1</v>
      </c>
      <c r="F28" t="s">
        <v>49</v>
      </c>
      <c r="G28" s="2">
        <f t="shared" si="0"/>
        <v>5158.2300000000005</v>
      </c>
      <c r="H28">
        <v>33</v>
      </c>
      <c r="I28" s="2">
        <v>156.31</v>
      </c>
    </row>
    <row r="29" spans="2:9" x14ac:dyDescent="0.25">
      <c r="B29" t="s">
        <v>50</v>
      </c>
      <c r="C29" s="1">
        <f ca="1">$C$4+30</f>
        <v>42401</v>
      </c>
      <c r="D29">
        <v>9</v>
      </c>
      <c r="E29" t="s">
        <v>10</v>
      </c>
      <c r="F29" t="s">
        <v>38</v>
      </c>
      <c r="G29" s="2">
        <f t="shared" si="0"/>
        <v>909</v>
      </c>
      <c r="H29">
        <v>36</v>
      </c>
      <c r="I29" s="2">
        <v>25.25</v>
      </c>
    </row>
    <row r="30" spans="2:9" x14ac:dyDescent="0.25">
      <c r="B30" t="s">
        <v>51</v>
      </c>
      <c r="C30" s="1">
        <f ca="1">$C$4+31</f>
        <v>42402</v>
      </c>
      <c r="D30">
        <v>9</v>
      </c>
      <c r="E30" t="s">
        <v>10</v>
      </c>
      <c r="F30" t="s">
        <v>52</v>
      </c>
      <c r="G30" s="2">
        <f t="shared" si="0"/>
        <v>1464.96</v>
      </c>
      <c r="H30">
        <v>32</v>
      </c>
      <c r="I30" s="2">
        <v>45.78</v>
      </c>
    </row>
    <row r="31" spans="2:9" x14ac:dyDescent="0.25">
      <c r="B31" t="s">
        <v>53</v>
      </c>
      <c r="C31" s="1">
        <f ca="1">$C$4+32</f>
        <v>42403</v>
      </c>
      <c r="D31">
        <v>9</v>
      </c>
      <c r="E31" t="s">
        <v>10</v>
      </c>
      <c r="F31" t="s">
        <v>36</v>
      </c>
      <c r="G31" s="2">
        <f t="shared" si="0"/>
        <v>13344.5</v>
      </c>
      <c r="H31">
        <v>50</v>
      </c>
      <c r="I31" s="2">
        <v>266.89</v>
      </c>
    </row>
    <row r="32" spans="2:9" x14ac:dyDescent="0.25">
      <c r="B32" t="s">
        <v>54</v>
      </c>
      <c r="C32" s="1">
        <f ca="1">$C$4+35</f>
        <v>42406</v>
      </c>
      <c r="D32">
        <v>9</v>
      </c>
      <c r="E32" t="s">
        <v>4</v>
      </c>
      <c r="F32" t="s">
        <v>55</v>
      </c>
      <c r="G32" s="2">
        <f t="shared" si="0"/>
        <v>1862.8</v>
      </c>
      <c r="H32">
        <v>20</v>
      </c>
      <c r="I32" s="2">
        <v>93.14</v>
      </c>
    </row>
    <row r="33" spans="2:9" x14ac:dyDescent="0.25">
      <c r="B33" t="s">
        <v>56</v>
      </c>
      <c r="C33" s="1">
        <f ca="1">$C$4+36</f>
        <v>42407</v>
      </c>
      <c r="D33">
        <v>9</v>
      </c>
      <c r="E33" t="s">
        <v>4</v>
      </c>
      <c r="F33" t="s">
        <v>57</v>
      </c>
      <c r="G33" s="2">
        <f t="shared" si="0"/>
        <v>1318.74</v>
      </c>
      <c r="H33">
        <v>93</v>
      </c>
      <c r="I33" s="2">
        <v>14.18</v>
      </c>
    </row>
    <row r="34" spans="2:9" x14ac:dyDescent="0.25">
      <c r="B34" t="s">
        <v>58</v>
      </c>
      <c r="C34" s="1">
        <f ca="1">$C$4+37</f>
        <v>42408</v>
      </c>
      <c r="D34">
        <v>9</v>
      </c>
      <c r="E34" t="s">
        <v>4</v>
      </c>
      <c r="F34" t="s">
        <v>23</v>
      </c>
      <c r="G34" s="2">
        <f t="shared" si="0"/>
        <v>81.77</v>
      </c>
      <c r="H34">
        <v>13</v>
      </c>
      <c r="I34" s="2">
        <v>6.29</v>
      </c>
    </row>
    <row r="35" spans="2:9" x14ac:dyDescent="0.25">
      <c r="B35" t="s">
        <v>59</v>
      </c>
      <c r="C35" s="1">
        <f ca="1">$C$4+38</f>
        <v>42409</v>
      </c>
      <c r="D35">
        <v>9</v>
      </c>
      <c r="E35" t="s">
        <v>10</v>
      </c>
      <c r="F35" t="s">
        <v>38</v>
      </c>
      <c r="G35" s="2">
        <f t="shared" si="0"/>
        <v>451.48999999999995</v>
      </c>
      <c r="H35">
        <v>13</v>
      </c>
      <c r="I35" s="2">
        <v>34.729999999999997</v>
      </c>
    </row>
    <row r="36" spans="2:9" x14ac:dyDescent="0.25">
      <c r="B36" t="s">
        <v>60</v>
      </c>
      <c r="C36" s="1">
        <f ca="1">$C$4+40</f>
        <v>42411</v>
      </c>
      <c r="D36">
        <v>9</v>
      </c>
      <c r="E36" t="s">
        <v>10</v>
      </c>
      <c r="F36" t="s">
        <v>13</v>
      </c>
      <c r="G36" s="2">
        <f t="shared" si="0"/>
        <v>9396</v>
      </c>
      <c r="H36">
        <v>50</v>
      </c>
      <c r="I36" s="2">
        <v>187.92</v>
      </c>
    </row>
    <row r="37" spans="2:9" x14ac:dyDescent="0.25">
      <c r="B37" t="s">
        <v>61</v>
      </c>
      <c r="C37" s="1">
        <f ca="1">$C$4+41</f>
        <v>42412</v>
      </c>
      <c r="D37">
        <v>9</v>
      </c>
      <c r="E37" t="s">
        <v>7</v>
      </c>
      <c r="F37" t="s">
        <v>15</v>
      </c>
      <c r="G37" s="2">
        <f t="shared" si="0"/>
        <v>14224.210000000001</v>
      </c>
      <c r="H37">
        <v>91</v>
      </c>
      <c r="I37" s="2">
        <v>156.31</v>
      </c>
    </row>
    <row r="38" spans="2:9" x14ac:dyDescent="0.25">
      <c r="B38" t="s">
        <v>62</v>
      </c>
      <c r="C38" s="1">
        <f ca="1">$C$4+42</f>
        <v>42413</v>
      </c>
      <c r="D38">
        <v>9</v>
      </c>
      <c r="E38" t="s">
        <v>4</v>
      </c>
      <c r="F38" t="s">
        <v>63</v>
      </c>
      <c r="G38" s="2">
        <f t="shared" si="0"/>
        <v>34695.699999999997</v>
      </c>
      <c r="H38">
        <v>130</v>
      </c>
      <c r="I38" s="2">
        <v>266.89</v>
      </c>
    </row>
    <row r="39" spans="2:9" x14ac:dyDescent="0.25">
      <c r="B39" t="s">
        <v>64</v>
      </c>
      <c r="C39" s="1">
        <f ca="1">$C$4+43</f>
        <v>42414</v>
      </c>
      <c r="D39">
        <v>9</v>
      </c>
      <c r="E39" t="s">
        <v>4</v>
      </c>
      <c r="F39" t="s">
        <v>57</v>
      </c>
      <c r="G39" s="2">
        <f t="shared" si="0"/>
        <v>9979.1999999999989</v>
      </c>
      <c r="H39">
        <v>80</v>
      </c>
      <c r="I39" s="2">
        <v>124.74</v>
      </c>
    </row>
    <row r="40" spans="2:9" x14ac:dyDescent="0.25">
      <c r="B40" t="s">
        <v>65</v>
      </c>
      <c r="C40" s="1">
        <f ca="1">$C$4+44</f>
        <v>42415</v>
      </c>
      <c r="D40">
        <v>9</v>
      </c>
      <c r="E40" t="s">
        <v>7</v>
      </c>
      <c r="F40" t="s">
        <v>15</v>
      </c>
      <c r="G40" s="2">
        <f t="shared" si="0"/>
        <v>12255.36</v>
      </c>
      <c r="H40">
        <v>39</v>
      </c>
      <c r="I40" s="2">
        <v>314.24</v>
      </c>
    </row>
    <row r="41" spans="2:9" x14ac:dyDescent="0.25">
      <c r="B41" t="s">
        <v>66</v>
      </c>
      <c r="C41" s="1">
        <f ca="1">$C$4+47</f>
        <v>42418</v>
      </c>
      <c r="D41">
        <v>9</v>
      </c>
      <c r="E41" t="s">
        <v>20</v>
      </c>
      <c r="F41" t="s">
        <v>67</v>
      </c>
      <c r="G41" s="2">
        <f t="shared" si="0"/>
        <v>7815.5</v>
      </c>
      <c r="H41">
        <v>50</v>
      </c>
      <c r="I41" s="2">
        <v>156.31</v>
      </c>
    </row>
    <row r="42" spans="2:9" x14ac:dyDescent="0.25">
      <c r="B42" t="s">
        <v>68</v>
      </c>
      <c r="C42" s="1">
        <f ca="1">$C$4+47</f>
        <v>42418</v>
      </c>
      <c r="D42">
        <v>9</v>
      </c>
      <c r="E42" t="s">
        <v>20</v>
      </c>
      <c r="F42" t="s">
        <v>69</v>
      </c>
      <c r="G42" s="2">
        <f t="shared" si="0"/>
        <v>4241.16</v>
      </c>
      <c r="H42">
        <v>34</v>
      </c>
      <c r="I42" s="2">
        <v>124.74</v>
      </c>
    </row>
    <row r="43" spans="2:9" x14ac:dyDescent="0.25">
      <c r="B43" t="s">
        <v>70</v>
      </c>
      <c r="C43" s="1">
        <f ca="1">$C$4+48</f>
        <v>42419</v>
      </c>
      <c r="D43">
        <v>9</v>
      </c>
      <c r="E43" t="s">
        <v>4</v>
      </c>
      <c r="F43" t="s">
        <v>45</v>
      </c>
      <c r="G43" s="2">
        <f t="shared" si="0"/>
        <v>4556.18</v>
      </c>
      <c r="H43">
        <v>74</v>
      </c>
      <c r="I43" s="2">
        <v>61.57</v>
      </c>
    </row>
    <row r="44" spans="2:9" x14ac:dyDescent="0.25">
      <c r="B44" t="s">
        <v>71</v>
      </c>
      <c r="C44" s="1">
        <f ca="1">$C$4+49</f>
        <v>42420</v>
      </c>
      <c r="D44">
        <v>9</v>
      </c>
      <c r="E44" t="s">
        <v>4</v>
      </c>
      <c r="F44" t="s">
        <v>5</v>
      </c>
      <c r="G44" s="2">
        <f t="shared" si="0"/>
        <v>17194.099999999999</v>
      </c>
      <c r="H44">
        <v>110</v>
      </c>
      <c r="I44" s="2">
        <v>156.31</v>
      </c>
    </row>
    <row r="45" spans="2:9" x14ac:dyDescent="0.25">
      <c r="B45" t="s">
        <v>72</v>
      </c>
      <c r="C45" s="1">
        <f ca="1">$C$4+51</f>
        <v>42422</v>
      </c>
      <c r="D45">
        <v>9</v>
      </c>
      <c r="E45" t="s">
        <v>4</v>
      </c>
      <c r="F45" t="s">
        <v>63</v>
      </c>
      <c r="G45" s="2">
        <f t="shared" si="0"/>
        <v>2154.9499999999998</v>
      </c>
      <c r="H45">
        <v>35</v>
      </c>
      <c r="I45" s="2">
        <v>61.57</v>
      </c>
    </row>
    <row r="46" spans="2:9" x14ac:dyDescent="0.25">
      <c r="B46" t="s">
        <v>73</v>
      </c>
      <c r="C46" s="1">
        <f ca="1">$C$4+52</f>
        <v>42423</v>
      </c>
      <c r="D46">
        <v>9</v>
      </c>
      <c r="E46" t="s">
        <v>7</v>
      </c>
      <c r="F46" t="s">
        <v>15</v>
      </c>
      <c r="G46" s="2">
        <f t="shared" si="0"/>
        <v>6823.12</v>
      </c>
      <c r="H46">
        <v>29</v>
      </c>
      <c r="I46" s="2">
        <v>235.28</v>
      </c>
    </row>
    <row r="47" spans="2:9" x14ac:dyDescent="0.25">
      <c r="B47" t="s">
        <v>74</v>
      </c>
      <c r="C47" s="1">
        <f ca="1">$C$4+53</f>
        <v>42424</v>
      </c>
      <c r="D47">
        <v>9</v>
      </c>
      <c r="E47" t="s">
        <v>10</v>
      </c>
      <c r="F47" t="s">
        <v>75</v>
      </c>
      <c r="G47" s="2">
        <f t="shared" si="0"/>
        <v>2861.95</v>
      </c>
      <c r="H47">
        <v>37</v>
      </c>
      <c r="I47" s="2">
        <v>77.349999999999994</v>
      </c>
    </row>
    <row r="48" spans="2:9" x14ac:dyDescent="0.25">
      <c r="B48" t="s">
        <v>76</v>
      </c>
      <c r="C48" s="1">
        <f ca="1">$C$4+54</f>
        <v>42425</v>
      </c>
      <c r="D48">
        <v>9</v>
      </c>
      <c r="E48" t="s">
        <v>20</v>
      </c>
      <c r="F48" t="s">
        <v>77</v>
      </c>
      <c r="G48" s="2">
        <f t="shared" si="0"/>
        <v>5836.3200000000006</v>
      </c>
      <c r="H48">
        <v>42</v>
      </c>
      <c r="I48" s="2">
        <v>138.96</v>
      </c>
    </row>
    <row r="49" spans="2:9" x14ac:dyDescent="0.25">
      <c r="B49" t="s">
        <v>78</v>
      </c>
      <c r="C49" s="1">
        <f ca="1">$C$4+55</f>
        <v>42426</v>
      </c>
      <c r="D49">
        <v>9</v>
      </c>
      <c r="E49" t="s">
        <v>20</v>
      </c>
      <c r="F49" t="s">
        <v>69</v>
      </c>
      <c r="G49" s="2">
        <f t="shared" si="0"/>
        <v>4578</v>
      </c>
      <c r="H49">
        <v>100</v>
      </c>
      <c r="I49" s="2">
        <v>45.78</v>
      </c>
    </row>
    <row r="50" spans="2:9" x14ac:dyDescent="0.25">
      <c r="B50" t="s">
        <v>79</v>
      </c>
      <c r="C50" s="1">
        <f ca="1">$C$4+56</f>
        <v>42427</v>
      </c>
      <c r="D50">
        <v>9</v>
      </c>
      <c r="E50" t="s">
        <v>10</v>
      </c>
      <c r="F50" t="s">
        <v>80</v>
      </c>
      <c r="G50" s="2">
        <f t="shared" si="0"/>
        <v>1539.25</v>
      </c>
      <c r="H50">
        <v>25</v>
      </c>
      <c r="I50" s="2">
        <v>61.57</v>
      </c>
    </row>
    <row r="51" spans="2:9" x14ac:dyDescent="0.25">
      <c r="B51" t="s">
        <v>81</v>
      </c>
      <c r="C51" s="1">
        <f ca="1">$C$4+59</f>
        <v>42430</v>
      </c>
      <c r="D51">
        <v>9</v>
      </c>
      <c r="E51" t="s">
        <v>4</v>
      </c>
      <c r="F51" t="s">
        <v>82</v>
      </c>
      <c r="G51" s="2">
        <f t="shared" si="0"/>
        <v>9020.16</v>
      </c>
      <c r="H51">
        <v>48</v>
      </c>
      <c r="I51" s="2">
        <v>187.92</v>
      </c>
    </row>
    <row r="52" spans="2:9" x14ac:dyDescent="0.25">
      <c r="B52" t="s">
        <v>83</v>
      </c>
      <c r="C52" s="1">
        <f ca="1">$C$4+60</f>
        <v>42431</v>
      </c>
      <c r="D52">
        <v>9</v>
      </c>
      <c r="E52" t="s">
        <v>7</v>
      </c>
      <c r="F52" t="s">
        <v>84</v>
      </c>
      <c r="G52" s="2">
        <f t="shared" si="0"/>
        <v>4098.16</v>
      </c>
      <c r="H52">
        <v>44</v>
      </c>
      <c r="I52" s="2">
        <v>93.14</v>
      </c>
    </row>
    <row r="53" spans="2:9" x14ac:dyDescent="0.25">
      <c r="B53" t="s">
        <v>85</v>
      </c>
      <c r="C53" s="1">
        <f ca="1">$C$4+61</f>
        <v>42432</v>
      </c>
      <c r="D53">
        <v>9</v>
      </c>
      <c r="E53" t="s">
        <v>20</v>
      </c>
      <c r="F53" t="s">
        <v>86</v>
      </c>
      <c r="G53" s="2">
        <f t="shared" si="0"/>
        <v>11651.039999999999</v>
      </c>
      <c r="H53">
        <v>62</v>
      </c>
      <c r="I53" s="2">
        <v>187.92</v>
      </c>
    </row>
    <row r="54" spans="2:9" x14ac:dyDescent="0.25">
      <c r="B54" t="s">
        <v>95</v>
      </c>
      <c r="C54" s="1">
        <f ca="1">$C$4+62</f>
        <v>42433</v>
      </c>
      <c r="D54">
        <v>3</v>
      </c>
      <c r="E54" t="s">
        <v>20</v>
      </c>
      <c r="F54" t="s">
        <v>96</v>
      </c>
      <c r="G54" s="2">
        <f t="shared" si="0"/>
        <v>15285.6</v>
      </c>
      <c r="H54">
        <v>110</v>
      </c>
      <c r="I54" s="2">
        <v>138.96</v>
      </c>
    </row>
    <row r="55" spans="2:9" x14ac:dyDescent="0.25">
      <c r="B55" t="s">
        <v>97</v>
      </c>
      <c r="C55" s="1">
        <f ca="1">$C$4+63</f>
        <v>42434</v>
      </c>
      <c r="D55">
        <v>3</v>
      </c>
      <c r="E55" t="s">
        <v>20</v>
      </c>
      <c r="F55" t="s">
        <v>98</v>
      </c>
      <c r="G55" s="2">
        <f t="shared" si="0"/>
        <v>12010.05</v>
      </c>
      <c r="H55">
        <v>45</v>
      </c>
      <c r="I55" s="2">
        <v>266.89</v>
      </c>
    </row>
    <row r="56" spans="2:9" x14ac:dyDescent="0.25">
      <c r="B56" t="s">
        <v>99</v>
      </c>
      <c r="C56" s="1">
        <f ca="1">$C$4+64</f>
        <v>42435</v>
      </c>
      <c r="D56">
        <v>3</v>
      </c>
      <c r="E56" t="s">
        <v>1</v>
      </c>
      <c r="F56" t="s">
        <v>100</v>
      </c>
      <c r="G56" s="2">
        <f t="shared" si="0"/>
        <v>39402</v>
      </c>
      <c r="H56">
        <v>50</v>
      </c>
      <c r="I56" s="2">
        <v>788.04</v>
      </c>
    </row>
    <row r="57" spans="2:9" x14ac:dyDescent="0.25">
      <c r="B57" t="s">
        <v>101</v>
      </c>
      <c r="C57" s="1">
        <f ca="1">$C$4+65</f>
        <v>42436</v>
      </c>
      <c r="D57">
        <v>3</v>
      </c>
      <c r="E57" t="s">
        <v>1</v>
      </c>
      <c r="F57" t="s">
        <v>2</v>
      </c>
      <c r="G57" s="2">
        <f t="shared" si="0"/>
        <v>8108.0999999999995</v>
      </c>
      <c r="H57">
        <v>65</v>
      </c>
      <c r="I57" s="2">
        <v>124.74</v>
      </c>
    </row>
    <row r="58" spans="2:9" x14ac:dyDescent="0.25">
      <c r="B58" t="s">
        <v>102</v>
      </c>
      <c r="C58" s="1">
        <f ca="1">$C$4+68</f>
        <v>42439</v>
      </c>
      <c r="D58">
        <v>3</v>
      </c>
      <c r="E58" t="s">
        <v>1</v>
      </c>
      <c r="F58" t="s">
        <v>103</v>
      </c>
      <c r="G58" s="2">
        <f t="shared" si="0"/>
        <v>38799.799999999996</v>
      </c>
      <c r="H58">
        <v>130</v>
      </c>
      <c r="I58" s="2">
        <v>298.45999999999998</v>
      </c>
    </row>
    <row r="59" spans="2:9" x14ac:dyDescent="0.25">
      <c r="B59" t="s">
        <v>104</v>
      </c>
      <c r="C59" s="1">
        <f ca="1">$C$4+69</f>
        <v>42440</v>
      </c>
      <c r="D59">
        <v>3</v>
      </c>
      <c r="E59" t="s">
        <v>7</v>
      </c>
      <c r="F59" t="s">
        <v>105</v>
      </c>
      <c r="G59" s="2">
        <f t="shared" si="0"/>
        <v>11804.75</v>
      </c>
      <c r="H59">
        <v>25</v>
      </c>
      <c r="I59" s="2">
        <v>472.19</v>
      </c>
    </row>
    <row r="60" spans="2:9" x14ac:dyDescent="0.25">
      <c r="B60" t="s">
        <v>106</v>
      </c>
      <c r="C60" s="1">
        <f ca="1">$C$4+71</f>
        <v>42442</v>
      </c>
      <c r="D60">
        <v>3</v>
      </c>
      <c r="E60" t="s">
        <v>1</v>
      </c>
      <c r="F60" t="s">
        <v>49</v>
      </c>
      <c r="G60" s="2">
        <f t="shared" si="0"/>
        <v>17336.879999999997</v>
      </c>
      <c r="H60">
        <v>22</v>
      </c>
      <c r="I60" s="2">
        <v>788.04</v>
      </c>
    </row>
    <row r="61" spans="2:9" x14ac:dyDescent="0.25">
      <c r="B61" t="s">
        <v>107</v>
      </c>
      <c r="C61" s="1">
        <f ca="1">$C$4+72</f>
        <v>42443</v>
      </c>
      <c r="D61">
        <v>3</v>
      </c>
      <c r="E61" t="s">
        <v>1</v>
      </c>
      <c r="F61" t="s">
        <v>2</v>
      </c>
      <c r="G61" s="2">
        <f t="shared" si="0"/>
        <v>2918.1600000000003</v>
      </c>
      <c r="H61">
        <v>21</v>
      </c>
      <c r="I61" s="2">
        <v>138.96</v>
      </c>
    </row>
    <row r="62" spans="2:9" x14ac:dyDescent="0.25">
      <c r="B62" t="s">
        <v>108</v>
      </c>
      <c r="C62" s="1">
        <f ca="1">$C$4+73</f>
        <v>42444</v>
      </c>
      <c r="D62">
        <v>3</v>
      </c>
      <c r="E62" t="s">
        <v>1</v>
      </c>
      <c r="F62" t="s">
        <v>109</v>
      </c>
      <c r="G62" s="2">
        <f t="shared" si="0"/>
        <v>779.48</v>
      </c>
      <c r="H62">
        <v>26</v>
      </c>
      <c r="I62" s="2">
        <v>29.98</v>
      </c>
    </row>
    <row r="65" spans="2:2" x14ac:dyDescent="0.25">
      <c r="B65" s="7"/>
    </row>
    <row r="66" spans="2:2" x14ac:dyDescent="0.25">
      <c r="B66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Team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2016-08-15T18:28:45Z</dcterms:created>
  <dcterms:modified xsi:type="dcterms:W3CDTF">2016-08-15T19:10:16Z</dcterms:modified>
</cp:coreProperties>
</file>